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05" windowHeight="8100" activeTab="1"/>
  </bookViews>
  <sheets>
    <sheet name="PHU LUC 1" sheetId="1" r:id="rId1"/>
    <sheet name="PHU LUC 2" sheetId="2" r:id="rId2"/>
    <sheet name="Sheet3" sheetId="3" r:id="rId3"/>
    <sheet name="Sheet1" sheetId="4" r:id="rId4"/>
  </sheets>
  <definedNames>
    <definedName name="_xlnm.Print_Titles" localSheetId="0">'PHU LUC 1'!$7:$8</definedName>
  </definedNames>
  <calcPr fullCalcOnLoad="1"/>
</workbook>
</file>

<file path=xl/sharedStrings.xml><?xml version="1.0" encoding="utf-8"?>
<sst xmlns="http://schemas.openxmlformats.org/spreadsheetml/2006/main" count="90" uniqueCount="68">
  <si>
    <t>TP Quy Nhơn</t>
  </si>
  <si>
    <t>Phù 
Cát</t>
  </si>
  <si>
    <t>Tây 
Sơn</t>
  </si>
  <si>
    <t>Tuy Phước</t>
  </si>
  <si>
    <t>An 
Nhơn</t>
  </si>
  <si>
    <t>An 
Lão</t>
  </si>
  <si>
    <t>Hoài 
Nhơn</t>
  </si>
  <si>
    <t>Hoài 
Ân</t>
  </si>
  <si>
    <t>Vĩnh 
Thạnh</t>
  </si>
  <si>
    <t>Phù 
Mỹ</t>
  </si>
  <si>
    <t>Vân 
Canh</t>
  </si>
  <si>
    <t>1.Cây lúa</t>
  </si>
  <si>
    <t>Trong đó</t>
  </si>
  <si>
    <t>DT 1 vụ (chân cao sạ cưỡng)</t>
  </si>
  <si>
    <t>2.Ngô</t>
  </si>
  <si>
    <t>3.Lạc</t>
  </si>
  <si>
    <t>4.Đậu tương</t>
  </si>
  <si>
    <t>1.Ngô</t>
  </si>
  <si>
    <t>2.Lạc</t>
  </si>
  <si>
    <t>5. Mè</t>
  </si>
  <si>
    <t>4. Đậu tương</t>
  </si>
  <si>
    <t>3. Lạc</t>
  </si>
  <si>
    <t>2. Ngô</t>
  </si>
  <si>
    <t>7.Đậu các loại</t>
  </si>
  <si>
    <t xml:space="preserve"> - Lúa Hè</t>
  </si>
  <si>
    <t xml:space="preserve"> - Lúa Thu </t>
  </si>
  <si>
    <t>* DT lúa lai</t>
  </si>
  <si>
    <t xml:space="preserve"> Tr, đó: ĐBDTTS</t>
  </si>
  <si>
    <t>* DT SX lúa giống</t>
  </si>
  <si>
    <t xml:space="preserve"> - Dt 3 vụ</t>
  </si>
  <si>
    <t xml:space="preserve"> - DT 2 vụ</t>
  </si>
  <si>
    <t xml:space="preserve">  Tr.đó: ĐBDTTS</t>
  </si>
  <si>
    <t xml:space="preserve"> - DT 1 vụ (sạ cưỡng)</t>
  </si>
  <si>
    <t>5. Đậu các loại</t>
  </si>
  <si>
    <t>Phụ lục 1</t>
  </si>
  <si>
    <t>Chỉ tiêu</t>
  </si>
  <si>
    <t>Chia theo các huyện, thị xã, thành phố</t>
  </si>
  <si>
    <t>Quy Nhơn</t>
  </si>
  <si>
    <t>(Theo báo cáo của Phòng Nông nghiệp và PTNT/ Kinh tế các huyện, thị xã, thành phố)</t>
  </si>
  <si>
    <t>Đơn vị tính: ha</t>
  </si>
  <si>
    <t>Phụ lục 2</t>
  </si>
  <si>
    <t>II. DTchuyển đổi cây 
trồng cạn trên đất lúa</t>
  </si>
  <si>
    <t>I.Diện tích gieo trồng</t>
  </si>
  <si>
    <t>3. Mè</t>
  </si>
  <si>
    <t>Tổng hợp diện tích cây trồng vụ Đông Xuân 2016-2017</t>
  </si>
  <si>
    <t>2. Lạc</t>
  </si>
  <si>
    <t>1. Ngô</t>
  </si>
  <si>
    <t>Kế hoạch diện tích các cây trồng và chuyển đổi cây trồng cạn trên đất lúa vụ Hè Thu 2017</t>
  </si>
  <si>
    <t>8. Mía</t>
  </si>
  <si>
    <t>8. Sắn (mì)</t>
  </si>
  <si>
    <t>Kế hoạch
ĐX 2016-2017</t>
  </si>
  <si>
    <t>6.Rau dưa các loại</t>
  </si>
  <si>
    <t>4.Rau dưa các loại</t>
  </si>
  <si>
    <t>9. Sắn (mì)</t>
  </si>
  <si>
    <t>6.Ớt</t>
  </si>
  <si>
    <t>9. Ớt</t>
  </si>
  <si>
    <t>10. Mía (cả năm)</t>
  </si>
  <si>
    <t>II. Diện tích chuyển đổi trên đất lúa</t>
  </si>
  <si>
    <t xml:space="preserve">I. Tổng DT gieo trồng </t>
  </si>
  <si>
    <t>Chính thức
 vụ ĐX 2015-2016</t>
  </si>
  <si>
    <t>3. Rau dưa các loại</t>
  </si>
  <si>
    <t>4. Cỏ chăn nuôi</t>
  </si>
  <si>
    <t>Ước vụ ĐX 2016-2017</t>
  </si>
  <si>
    <t>So sánh với KH
(%)</t>
  </si>
  <si>
    <t xml:space="preserve">So sánh 
vụ ĐX 
2015-2016
 (ha) </t>
  </si>
  <si>
    <t>So sánh HT 
2017/2016
(ha)</t>
  </si>
  <si>
    <t>Thực hiện 
Hè Thu 2016</t>
  </si>
  <si>
    <t>Kế hoạch 
Hè Thu 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</si>
</sst>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;[Red]#,##0.0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Calibri"/>
      <family val="2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4"/>
      <color indexed="56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/>
    </xf>
    <xf numFmtId="166" fontId="7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 wrapText="1"/>
    </xf>
    <xf numFmtId="166" fontId="7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3" fontId="8" fillId="0" borderId="13" xfId="42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/>
    </xf>
    <xf numFmtId="3" fontId="8" fillId="0" borderId="13" xfId="55" applyNumberFormat="1" applyFont="1" applyBorder="1" applyAlignment="1">
      <alignment horizontal="center" vertical="center"/>
      <protection/>
    </xf>
    <xf numFmtId="3" fontId="7" fillId="0" borderId="11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/>
    </xf>
    <xf numFmtId="164" fontId="8" fillId="0" borderId="13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6" fontId="8" fillId="0" borderId="13" xfId="0" applyNumberFormat="1" applyFont="1" applyBorder="1" applyAlignment="1">
      <alignment horizontal="center" vertical="center"/>
    </xf>
    <xf numFmtId="166" fontId="8" fillId="0" borderId="12" xfId="0" applyNumberFormat="1" applyFont="1" applyBorder="1" applyAlignment="1">
      <alignment horizontal="center" vertical="center"/>
    </xf>
    <xf numFmtId="166" fontId="8" fillId="0" borderId="14" xfId="0" applyNumberFormat="1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3" fontId="8" fillId="0" borderId="12" xfId="55" applyNumberFormat="1" applyFont="1" applyBorder="1" applyAlignment="1">
      <alignment horizontal="center" vertical="center"/>
      <protection/>
    </xf>
    <xf numFmtId="3" fontId="5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12" xfId="42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3" fontId="5" fillId="0" borderId="13" xfId="42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3" fontId="5" fillId="0" borderId="13" xfId="42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8" fillId="0" borderId="12" xfId="42" applyNumberFormat="1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7" fillId="0" borderId="15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16" fillId="0" borderId="0" xfId="0" applyNumberFormat="1" applyFont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zoomScalePageLayoutView="0" workbookViewId="0" topLeftCell="A13">
      <selection activeCell="C31" sqref="C31"/>
    </sheetView>
  </sheetViews>
  <sheetFormatPr defaultColWidth="9.140625" defaultRowHeight="15"/>
  <cols>
    <col min="1" max="1" width="20.57421875" style="12" customWidth="1"/>
    <col min="2" max="2" width="9.7109375" style="12" bestFit="1" customWidth="1"/>
    <col min="3" max="4" width="8.57421875" style="12" customWidth="1"/>
    <col min="5" max="5" width="6.140625" style="12" bestFit="1" customWidth="1"/>
    <col min="6" max="6" width="7.28125" style="13" bestFit="1" customWidth="1"/>
    <col min="7" max="7" width="6.140625" style="12" bestFit="1" customWidth="1"/>
    <col min="8" max="8" width="7.28125" style="12" customWidth="1"/>
    <col min="9" max="12" width="6.140625" style="12" bestFit="1" customWidth="1"/>
    <col min="13" max="13" width="7.140625" style="12" customWidth="1"/>
    <col min="14" max="14" width="7.28125" style="12" bestFit="1" customWidth="1"/>
    <col min="15" max="15" width="6.140625" style="12" bestFit="1" customWidth="1"/>
    <col min="16" max="16" width="8.28125" style="14" customWidth="1"/>
    <col min="17" max="17" width="6.421875" style="11" customWidth="1"/>
    <col min="18" max="27" width="9.00390625" style="11" customWidth="1"/>
    <col min="28" max="16384" width="9.00390625" style="12" customWidth="1"/>
  </cols>
  <sheetData>
    <row r="1" spans="1:16" ht="15.75">
      <c r="A1" s="10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7" ht="15.75">
      <c r="A2" s="76" t="s">
        <v>44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5.75">
      <c r="A3" s="75" t="s">
        <v>38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5" t="s">
        <v>39</v>
      </c>
      <c r="P4" s="75"/>
      <c r="Q4" s="5"/>
    </row>
    <row r="5" ht="15" customHeight="1"/>
    <row r="6" spans="1:17" ht="15.75">
      <c r="A6" s="77" t="s">
        <v>35</v>
      </c>
      <c r="B6" s="80" t="s">
        <v>59</v>
      </c>
      <c r="C6" s="80" t="s">
        <v>50</v>
      </c>
      <c r="D6" s="80" t="s">
        <v>62</v>
      </c>
      <c r="E6" s="83" t="s">
        <v>36</v>
      </c>
      <c r="F6" s="84"/>
      <c r="G6" s="84"/>
      <c r="H6" s="84"/>
      <c r="I6" s="84"/>
      <c r="J6" s="84"/>
      <c r="K6" s="84"/>
      <c r="L6" s="84"/>
      <c r="M6" s="84"/>
      <c r="N6" s="84"/>
      <c r="O6" s="85"/>
      <c r="P6" s="87" t="s">
        <v>64</v>
      </c>
      <c r="Q6" s="90" t="s">
        <v>63</v>
      </c>
    </row>
    <row r="7" spans="1:27" s="14" customFormat="1" ht="14.25" customHeight="1">
      <c r="A7" s="78"/>
      <c r="B7" s="81"/>
      <c r="C7" s="81"/>
      <c r="D7" s="81"/>
      <c r="E7" s="86" t="s">
        <v>37</v>
      </c>
      <c r="F7" s="86" t="s">
        <v>1</v>
      </c>
      <c r="G7" s="86" t="s">
        <v>2</v>
      </c>
      <c r="H7" s="86" t="s">
        <v>3</v>
      </c>
      <c r="I7" s="86" t="s">
        <v>4</v>
      </c>
      <c r="J7" s="86" t="s">
        <v>5</v>
      </c>
      <c r="K7" s="86" t="s">
        <v>6</v>
      </c>
      <c r="L7" s="86" t="s">
        <v>7</v>
      </c>
      <c r="M7" s="77" t="s">
        <v>8</v>
      </c>
      <c r="N7" s="77" t="s">
        <v>9</v>
      </c>
      <c r="O7" s="77" t="s">
        <v>10</v>
      </c>
      <c r="P7" s="88"/>
      <c r="Q7" s="91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 s="14" customFormat="1" ht="21.75" customHeight="1">
      <c r="A8" s="79"/>
      <c r="B8" s="82"/>
      <c r="C8" s="82"/>
      <c r="D8" s="82"/>
      <c r="E8" s="86"/>
      <c r="F8" s="86"/>
      <c r="G8" s="86"/>
      <c r="H8" s="86"/>
      <c r="I8" s="93"/>
      <c r="J8" s="93"/>
      <c r="K8" s="93"/>
      <c r="L8" s="93"/>
      <c r="M8" s="94"/>
      <c r="N8" s="94"/>
      <c r="O8" s="94"/>
      <c r="P8" s="89"/>
      <c r="Q8" s="92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17" ht="15.75">
      <c r="A9" s="17" t="s">
        <v>58</v>
      </c>
      <c r="B9" s="30">
        <f>B10+B18+B19+B20+B21+B22+B23+B24+B25+B26</f>
        <v>77248.59999999999</v>
      </c>
      <c r="C9" s="30">
        <f>C10+C18+C19+C20+C21+C22+C23+C24+C25+C26</f>
        <v>79794.01000000001</v>
      </c>
      <c r="D9" s="30">
        <f>D10+D18+D19+D20+D21+D22+D23+D24+D25+D26</f>
        <v>75613.5</v>
      </c>
      <c r="E9" s="30">
        <f>E10+E18+E19+E20+E21+E22+E23+E24+E25+E26</f>
        <v>1454.1</v>
      </c>
      <c r="F9" s="30">
        <f aca="true" t="shared" si="0" ref="F9:O9">F10+F18+F19+F20+F21+F22+F23+F24+F25+F26</f>
        <v>14288.599999999999</v>
      </c>
      <c r="G9" s="30">
        <f t="shared" si="0"/>
        <v>9319.699999999999</v>
      </c>
      <c r="H9" s="30">
        <f t="shared" si="0"/>
        <v>8539</v>
      </c>
      <c r="I9" s="30">
        <f t="shared" si="0"/>
        <v>8622.900000000001</v>
      </c>
      <c r="J9" s="30">
        <f t="shared" si="0"/>
        <v>1316.8999999999999</v>
      </c>
      <c r="K9" s="30">
        <f t="shared" si="0"/>
        <v>8532.7</v>
      </c>
      <c r="L9" s="30">
        <f t="shared" si="0"/>
        <v>4746.1</v>
      </c>
      <c r="M9" s="30">
        <f t="shared" si="0"/>
        <v>1750.5</v>
      </c>
      <c r="N9" s="30">
        <f t="shared" si="0"/>
        <v>13670</v>
      </c>
      <c r="O9" s="30">
        <f t="shared" si="0"/>
        <v>3373</v>
      </c>
      <c r="P9" s="18">
        <f>D9-B9</f>
        <v>-1635.0999999999913</v>
      </c>
      <c r="Q9" s="19">
        <f>D9/C9*100</f>
        <v>94.76087240132435</v>
      </c>
    </row>
    <row r="10" spans="1:27" s="14" customFormat="1" ht="15.75">
      <c r="A10" s="36" t="s">
        <v>11</v>
      </c>
      <c r="B10" s="39">
        <v>48532.8</v>
      </c>
      <c r="C10" s="22">
        <f>C12+C13+C14</f>
        <v>47796.57</v>
      </c>
      <c r="D10" s="22">
        <f>SUM(E10:O10)</f>
        <v>47171</v>
      </c>
      <c r="E10" s="22">
        <v>1143.6</v>
      </c>
      <c r="F10" s="23">
        <v>6596.8</v>
      </c>
      <c r="G10" s="22">
        <v>5255.2</v>
      </c>
      <c r="H10" s="22">
        <v>7414</v>
      </c>
      <c r="I10" s="22">
        <v>7035.5</v>
      </c>
      <c r="J10" s="22">
        <v>1116.1</v>
      </c>
      <c r="K10" s="22">
        <v>5774.8</v>
      </c>
      <c r="L10" s="22">
        <v>4165</v>
      </c>
      <c r="M10" s="22">
        <f>M12+M13</f>
        <v>908</v>
      </c>
      <c r="N10" s="22">
        <v>6910</v>
      </c>
      <c r="O10" s="22">
        <v>852</v>
      </c>
      <c r="P10" s="22">
        <f aca="true" t="shared" si="1" ref="P10:P31">D10-B10</f>
        <v>-1361.800000000003</v>
      </c>
      <c r="Q10" s="42">
        <f aca="true" t="shared" si="2" ref="Q10:Q31">D10/C10*100</f>
        <v>98.69118223336947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s="16" customFormat="1" ht="15.75">
      <c r="A11" s="25" t="s">
        <v>12</v>
      </c>
      <c r="B11" s="40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42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s="16" customFormat="1" ht="15.75">
      <c r="A12" s="25" t="s">
        <v>29</v>
      </c>
      <c r="B12" s="39">
        <v>14334</v>
      </c>
      <c r="C12" s="22">
        <v>14988</v>
      </c>
      <c r="D12" s="22">
        <f aca="true" t="shared" si="3" ref="D12:D26">SUM(E12:O12)</f>
        <v>13320.7</v>
      </c>
      <c r="E12" s="22"/>
      <c r="F12" s="27">
        <v>4200</v>
      </c>
      <c r="G12" s="22">
        <v>506.4</v>
      </c>
      <c r="H12" s="22"/>
      <c r="I12" s="22"/>
      <c r="J12" s="22"/>
      <c r="K12" s="22">
        <v>2609.3</v>
      </c>
      <c r="L12" s="22"/>
      <c r="M12" s="22">
        <v>558</v>
      </c>
      <c r="N12" s="26">
        <v>5300</v>
      </c>
      <c r="O12" s="22">
        <v>147</v>
      </c>
      <c r="P12" s="22">
        <f t="shared" si="1"/>
        <v>-1013.2999999999993</v>
      </c>
      <c r="Q12" s="42">
        <f t="shared" si="2"/>
        <v>88.87576728049108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s="16" customFormat="1" ht="15.75">
      <c r="A13" s="25" t="s">
        <v>30</v>
      </c>
      <c r="B13" s="39">
        <f>B10-(B12+B14)</f>
        <v>31467.800000000003</v>
      </c>
      <c r="C13" s="22">
        <v>31067.36</v>
      </c>
      <c r="D13" s="22">
        <f t="shared" si="3"/>
        <v>32403.8</v>
      </c>
      <c r="E13" s="22">
        <f>E10</f>
        <v>1143.6</v>
      </c>
      <c r="F13" s="27">
        <f>F10-F12</f>
        <v>2396.8</v>
      </c>
      <c r="G13" s="22">
        <v>4419.3</v>
      </c>
      <c r="H13" s="28">
        <v>7414</v>
      </c>
      <c r="I13" s="22">
        <v>6985.5</v>
      </c>
      <c r="J13" s="22">
        <v>1116.1</v>
      </c>
      <c r="K13" s="22">
        <v>3165.5</v>
      </c>
      <c r="L13" s="22">
        <v>3753</v>
      </c>
      <c r="M13" s="22">
        <v>350</v>
      </c>
      <c r="N13" s="26">
        <v>1010</v>
      </c>
      <c r="O13" s="22">
        <v>650</v>
      </c>
      <c r="P13" s="22">
        <f t="shared" si="1"/>
        <v>935.9999999999964</v>
      </c>
      <c r="Q13" s="42">
        <f t="shared" si="2"/>
        <v>104.30174948885261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s="16" customFormat="1" ht="15.75">
      <c r="A14" s="25" t="s">
        <v>32</v>
      </c>
      <c r="B14" s="39">
        <v>2731</v>
      </c>
      <c r="C14" s="22">
        <v>1741.21</v>
      </c>
      <c r="D14" s="22">
        <f t="shared" si="3"/>
        <v>1446.5</v>
      </c>
      <c r="E14" s="22"/>
      <c r="F14" s="27"/>
      <c r="G14" s="22">
        <v>329.5</v>
      </c>
      <c r="H14" s="22"/>
      <c r="I14" s="22">
        <v>50</v>
      </c>
      <c r="J14" s="22"/>
      <c r="K14" s="22"/>
      <c r="L14" s="22">
        <v>412</v>
      </c>
      <c r="M14" s="22"/>
      <c r="N14" s="26">
        <v>600</v>
      </c>
      <c r="O14" s="22">
        <v>55</v>
      </c>
      <c r="P14" s="22">
        <f t="shared" si="1"/>
        <v>-1284.5</v>
      </c>
      <c r="Q14" s="42">
        <f t="shared" si="2"/>
        <v>83.07441376973483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s="16" customFormat="1" ht="15.75">
      <c r="A15" s="25" t="s">
        <v>26</v>
      </c>
      <c r="B15" s="39">
        <v>5058.499999999999</v>
      </c>
      <c r="C15" s="22">
        <v>5853</v>
      </c>
      <c r="D15" s="22">
        <f t="shared" si="3"/>
        <v>5332.199999999999</v>
      </c>
      <c r="E15" s="22">
        <v>595</v>
      </c>
      <c r="F15" s="26">
        <v>4</v>
      </c>
      <c r="G15" s="22">
        <v>1779.5</v>
      </c>
      <c r="H15" s="28">
        <v>200</v>
      </c>
      <c r="I15" s="22">
        <v>176</v>
      </c>
      <c r="J15" s="22">
        <v>870.9</v>
      </c>
      <c r="K15" s="22">
        <v>500</v>
      </c>
      <c r="L15" s="23">
        <v>316.9</v>
      </c>
      <c r="M15" s="22">
        <f>M16</f>
        <v>374.9</v>
      </c>
      <c r="N15" s="22"/>
      <c r="O15" s="22">
        <v>515</v>
      </c>
      <c r="P15" s="22">
        <f t="shared" si="1"/>
        <v>273.6999999999998</v>
      </c>
      <c r="Q15" s="42">
        <f t="shared" si="2"/>
        <v>91.10199897488465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s="16" customFormat="1" ht="15.75">
      <c r="A16" s="25" t="s">
        <v>31</v>
      </c>
      <c r="B16" s="39">
        <v>1676.5</v>
      </c>
      <c r="C16" s="22">
        <v>1681</v>
      </c>
      <c r="D16" s="39">
        <f t="shared" si="3"/>
        <v>1749.4</v>
      </c>
      <c r="E16" s="22"/>
      <c r="F16" s="26">
        <v>4</v>
      </c>
      <c r="G16" s="39">
        <v>61.3</v>
      </c>
      <c r="H16" s="28"/>
      <c r="I16" s="22"/>
      <c r="J16" s="39">
        <v>718.5</v>
      </c>
      <c r="K16" s="22"/>
      <c r="L16" s="66">
        <v>218.7</v>
      </c>
      <c r="M16" s="39">
        <v>374.9</v>
      </c>
      <c r="N16" s="22"/>
      <c r="O16" s="22">
        <v>372</v>
      </c>
      <c r="P16" s="22">
        <f t="shared" si="1"/>
        <v>72.90000000000009</v>
      </c>
      <c r="Q16" s="42">
        <f t="shared" si="2"/>
        <v>104.06900654372397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s="16" customFormat="1" ht="15.75">
      <c r="A17" s="25" t="s">
        <v>28</v>
      </c>
      <c r="B17" s="39">
        <v>2206.5</v>
      </c>
      <c r="C17" s="22">
        <v>2593.1</v>
      </c>
      <c r="D17" s="22">
        <f t="shared" si="3"/>
        <v>1745.5</v>
      </c>
      <c r="E17" s="22">
        <v>18.1</v>
      </c>
      <c r="F17" s="28"/>
      <c r="G17" s="22">
        <v>10</v>
      </c>
      <c r="H17" s="28">
        <v>798</v>
      </c>
      <c r="I17" s="22">
        <v>749.4</v>
      </c>
      <c r="J17" s="22"/>
      <c r="K17" s="22">
        <v>170</v>
      </c>
      <c r="L17" s="22"/>
      <c r="M17" s="22"/>
      <c r="N17" s="26"/>
      <c r="O17" s="22"/>
      <c r="P17" s="22">
        <f t="shared" si="1"/>
        <v>-461</v>
      </c>
      <c r="Q17" s="42">
        <f t="shared" si="2"/>
        <v>67.31325440592342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s="16" customFormat="1" ht="15.75">
      <c r="A18" s="36" t="s">
        <v>22</v>
      </c>
      <c r="B18" s="39">
        <v>2402.9</v>
      </c>
      <c r="C18" s="22">
        <v>2563.5</v>
      </c>
      <c r="D18" s="22">
        <f t="shared" si="3"/>
        <v>1992.2</v>
      </c>
      <c r="E18" s="22">
        <v>13.5</v>
      </c>
      <c r="F18" s="27">
        <v>74</v>
      </c>
      <c r="G18" s="22">
        <v>128.4</v>
      </c>
      <c r="H18" s="28">
        <v>152</v>
      </c>
      <c r="I18" s="22">
        <v>234.3</v>
      </c>
      <c r="J18" s="22">
        <v>100</v>
      </c>
      <c r="K18" s="22">
        <v>468.5</v>
      </c>
      <c r="L18" s="23">
        <v>326</v>
      </c>
      <c r="M18" s="22">
        <v>18.5</v>
      </c>
      <c r="N18" s="26">
        <v>430</v>
      </c>
      <c r="O18" s="22">
        <v>47</v>
      </c>
      <c r="P18" s="22">
        <f t="shared" si="1"/>
        <v>-410.70000000000005</v>
      </c>
      <c r="Q18" s="42">
        <f t="shared" si="2"/>
        <v>77.71406280475912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s="16" customFormat="1" ht="15.75">
      <c r="A19" s="36" t="s">
        <v>21</v>
      </c>
      <c r="B19" s="39">
        <v>7168.9</v>
      </c>
      <c r="C19" s="22">
        <v>7651.5</v>
      </c>
      <c r="D19" s="22">
        <f t="shared" si="3"/>
        <v>7272.599999999999</v>
      </c>
      <c r="E19" s="22">
        <v>14</v>
      </c>
      <c r="F19" s="27">
        <v>3279</v>
      </c>
      <c r="G19" s="22">
        <v>1129.4</v>
      </c>
      <c r="H19" s="28">
        <v>247</v>
      </c>
      <c r="I19" s="22">
        <v>484.3</v>
      </c>
      <c r="J19" s="22">
        <v>36.8</v>
      </c>
      <c r="K19" s="22">
        <v>88.7</v>
      </c>
      <c r="L19" s="23">
        <v>29.9</v>
      </c>
      <c r="M19" s="22">
        <v>56.5</v>
      </c>
      <c r="N19" s="26">
        <v>1750</v>
      </c>
      <c r="O19" s="29">
        <v>157</v>
      </c>
      <c r="P19" s="22">
        <f t="shared" si="1"/>
        <v>103.69999999999982</v>
      </c>
      <c r="Q19" s="42">
        <f t="shared" si="2"/>
        <v>95.0480297980788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s="16" customFormat="1" ht="15.75">
      <c r="A20" s="36" t="s">
        <v>20</v>
      </c>
      <c r="B20" s="39">
        <v>40.9</v>
      </c>
      <c r="C20" s="22">
        <v>43</v>
      </c>
      <c r="D20" s="22">
        <f t="shared" si="3"/>
        <v>33.4</v>
      </c>
      <c r="E20" s="22"/>
      <c r="F20" s="26"/>
      <c r="G20" s="22"/>
      <c r="H20" s="28">
        <v>12</v>
      </c>
      <c r="I20" s="22">
        <v>18.8</v>
      </c>
      <c r="J20" s="22"/>
      <c r="K20" s="22"/>
      <c r="L20" s="22">
        <v>2.6</v>
      </c>
      <c r="M20" s="22"/>
      <c r="N20" s="22"/>
      <c r="O20" s="29"/>
      <c r="P20" s="22">
        <f t="shared" si="1"/>
        <v>-7.5</v>
      </c>
      <c r="Q20" s="42">
        <f t="shared" si="2"/>
        <v>77.67441860465117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s="16" customFormat="1" ht="15.75">
      <c r="A21" s="36" t="s">
        <v>19</v>
      </c>
      <c r="B21" s="39">
        <v>36.6</v>
      </c>
      <c r="C21" s="22">
        <v>58</v>
      </c>
      <c r="D21" s="22">
        <f t="shared" si="3"/>
        <v>35</v>
      </c>
      <c r="E21" s="22"/>
      <c r="F21" s="26"/>
      <c r="G21" s="22">
        <v>8</v>
      </c>
      <c r="H21" s="28">
        <v>6</v>
      </c>
      <c r="I21" s="22"/>
      <c r="J21" s="22"/>
      <c r="K21" s="22"/>
      <c r="L21" s="22"/>
      <c r="M21" s="22"/>
      <c r="N21" s="22"/>
      <c r="O21" s="29">
        <v>21</v>
      </c>
      <c r="P21" s="22">
        <f t="shared" si="1"/>
        <v>-1.6000000000000014</v>
      </c>
      <c r="Q21" s="42">
        <f t="shared" si="2"/>
        <v>60.3448275862069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s="16" customFormat="1" ht="15.75">
      <c r="A22" s="36" t="s">
        <v>51</v>
      </c>
      <c r="B22" s="39">
        <v>5325.6</v>
      </c>
      <c r="C22" s="22">
        <v>5518.54</v>
      </c>
      <c r="D22" s="22">
        <f t="shared" si="3"/>
        <v>5881.6</v>
      </c>
      <c r="E22" s="22">
        <v>215</v>
      </c>
      <c r="F22" s="28">
        <v>1137</v>
      </c>
      <c r="G22" s="22">
        <v>962.5</v>
      </c>
      <c r="H22" s="28">
        <v>700</v>
      </c>
      <c r="I22" s="22">
        <v>477.8</v>
      </c>
      <c r="J22" s="22">
        <v>12</v>
      </c>
      <c r="K22" s="22">
        <v>437.8</v>
      </c>
      <c r="L22" s="23">
        <v>167</v>
      </c>
      <c r="M22" s="22">
        <v>238.5</v>
      </c>
      <c r="N22" s="26">
        <v>1180</v>
      </c>
      <c r="O22" s="29">
        <v>354</v>
      </c>
      <c r="P22" s="22">
        <f t="shared" si="1"/>
        <v>556</v>
      </c>
      <c r="Q22" s="42">
        <f t="shared" si="2"/>
        <v>106.57891398812005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s="16" customFormat="1" ht="15.75">
      <c r="A23" s="36" t="s">
        <v>23</v>
      </c>
      <c r="B23" s="39">
        <v>876</v>
      </c>
      <c r="C23" s="22">
        <v>795.5</v>
      </c>
      <c r="D23" s="22">
        <f t="shared" si="3"/>
        <v>824.5</v>
      </c>
      <c r="E23" s="22"/>
      <c r="F23" s="28"/>
      <c r="G23" s="22">
        <v>55</v>
      </c>
      <c r="H23" s="28">
        <v>8</v>
      </c>
      <c r="I23" s="22">
        <v>17.6</v>
      </c>
      <c r="J23" s="22"/>
      <c r="K23" s="22">
        <v>14.9</v>
      </c>
      <c r="L23" s="23">
        <v>31</v>
      </c>
      <c r="M23" s="22">
        <v>441</v>
      </c>
      <c r="N23" s="26">
        <v>185</v>
      </c>
      <c r="O23" s="29">
        <v>72</v>
      </c>
      <c r="P23" s="22">
        <f t="shared" si="1"/>
        <v>-51.5</v>
      </c>
      <c r="Q23" s="42">
        <f t="shared" si="2"/>
        <v>103.64550597108737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s="16" customFormat="1" ht="15.75">
      <c r="A24" s="36" t="s">
        <v>49</v>
      </c>
      <c r="B24" s="39">
        <v>10067.6</v>
      </c>
      <c r="C24" s="22">
        <v>12630.8</v>
      </c>
      <c r="D24" s="22">
        <f t="shared" si="3"/>
        <v>9903.7</v>
      </c>
      <c r="E24" s="22">
        <v>7</v>
      </c>
      <c r="F24" s="28">
        <v>2581</v>
      </c>
      <c r="G24" s="22">
        <v>1135.5</v>
      </c>
      <c r="H24" s="28"/>
      <c r="I24" s="22">
        <v>342.6</v>
      </c>
      <c r="J24" s="22">
        <v>45</v>
      </c>
      <c r="K24" s="22">
        <v>1748</v>
      </c>
      <c r="L24" s="22">
        <v>24.6</v>
      </c>
      <c r="M24" s="22"/>
      <c r="N24" s="22">
        <v>2200</v>
      </c>
      <c r="O24" s="29">
        <v>1820</v>
      </c>
      <c r="P24" s="22">
        <f t="shared" si="1"/>
        <v>-163.89999999999964</v>
      </c>
      <c r="Q24" s="42">
        <f t="shared" si="2"/>
        <v>78.40912689615861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17" ht="15.75">
      <c r="A25" s="36" t="s">
        <v>55</v>
      </c>
      <c r="B25" s="39">
        <v>1665.3999999999999</v>
      </c>
      <c r="C25" s="22">
        <v>1650</v>
      </c>
      <c r="D25" s="22">
        <f t="shared" si="3"/>
        <v>1722.6</v>
      </c>
      <c r="E25" s="22"/>
      <c r="F25" s="22">
        <v>539.8</v>
      </c>
      <c r="G25" s="22">
        <v>137.8</v>
      </c>
      <c r="H25" s="22"/>
      <c r="I25" s="22"/>
      <c r="J25" s="22">
        <v>7</v>
      </c>
      <c r="K25" s="22"/>
      <c r="L25" s="22"/>
      <c r="M25" s="22">
        <v>88</v>
      </c>
      <c r="N25" s="22">
        <v>950</v>
      </c>
      <c r="O25" s="22"/>
      <c r="P25" s="22">
        <f t="shared" si="1"/>
        <v>57.200000000000045</v>
      </c>
      <c r="Q25" s="42">
        <f t="shared" si="2"/>
        <v>104.4</v>
      </c>
    </row>
    <row r="26" spans="1:17" ht="15.75">
      <c r="A26" s="38" t="s">
        <v>56</v>
      </c>
      <c r="B26" s="41">
        <v>1131.9</v>
      </c>
      <c r="C26" s="20">
        <v>1086.6</v>
      </c>
      <c r="D26" s="20">
        <f t="shared" si="3"/>
        <v>776.9</v>
      </c>
      <c r="E26" s="20">
        <v>61</v>
      </c>
      <c r="F26" s="20">
        <v>81</v>
      </c>
      <c r="G26" s="20">
        <v>507.9</v>
      </c>
      <c r="H26" s="20"/>
      <c r="I26" s="20">
        <v>12</v>
      </c>
      <c r="J26" s="20"/>
      <c r="K26" s="20"/>
      <c r="L26" s="20"/>
      <c r="M26" s="20"/>
      <c r="N26" s="20">
        <v>65</v>
      </c>
      <c r="O26" s="20">
        <v>50</v>
      </c>
      <c r="P26" s="20">
        <f t="shared" si="1"/>
        <v>-355.0000000000001</v>
      </c>
      <c r="Q26" s="43">
        <f t="shared" si="2"/>
        <v>71.49825142646789</v>
      </c>
    </row>
    <row r="27" spans="1:17" ht="31.5">
      <c r="A27" s="17" t="s">
        <v>57</v>
      </c>
      <c r="B27" s="18">
        <v>488</v>
      </c>
      <c r="C27" s="18">
        <v>1006.5</v>
      </c>
      <c r="D27" s="18">
        <f aca="true" t="shared" si="4" ref="D27:D32">SUM(E27:O27)</f>
        <v>424</v>
      </c>
      <c r="E27" s="18"/>
      <c r="F27" s="18">
        <v>188.2</v>
      </c>
      <c r="G27" s="18"/>
      <c r="H27" s="18"/>
      <c r="I27" s="18"/>
      <c r="J27" s="18">
        <f>J31</f>
        <v>7</v>
      </c>
      <c r="K27" s="18"/>
      <c r="L27" s="31">
        <v>178.8</v>
      </c>
      <c r="M27" s="18"/>
      <c r="N27" s="18">
        <v>50</v>
      </c>
      <c r="O27" s="18"/>
      <c r="P27" s="18">
        <f t="shared" si="1"/>
        <v>-64</v>
      </c>
      <c r="Q27" s="19">
        <f t="shared" si="2"/>
        <v>42.126179831097865</v>
      </c>
    </row>
    <row r="28" spans="1:17" ht="15.75">
      <c r="A28" s="25" t="s">
        <v>12</v>
      </c>
      <c r="B28" s="21"/>
      <c r="C28" s="21"/>
      <c r="D28" s="21">
        <f t="shared" si="4"/>
        <v>0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1"/>
      <c r="Q28" s="24"/>
    </row>
    <row r="29" spans="1:17" ht="15.75">
      <c r="A29" s="36" t="s">
        <v>46</v>
      </c>
      <c r="B29" s="22">
        <v>72</v>
      </c>
      <c r="C29" s="22">
        <v>126.5</v>
      </c>
      <c r="D29" s="21">
        <f t="shared" si="4"/>
        <v>38.6</v>
      </c>
      <c r="E29" s="22"/>
      <c r="F29" s="22">
        <v>5</v>
      </c>
      <c r="G29" s="22"/>
      <c r="H29" s="22"/>
      <c r="I29" s="22"/>
      <c r="J29" s="22"/>
      <c r="K29" s="22"/>
      <c r="L29" s="22">
        <v>23.6</v>
      </c>
      <c r="M29" s="22"/>
      <c r="N29" s="22">
        <v>10</v>
      </c>
      <c r="O29" s="22"/>
      <c r="P29" s="22">
        <f t="shared" si="1"/>
        <v>-33.4</v>
      </c>
      <c r="Q29" s="42">
        <f t="shared" si="2"/>
        <v>30.513833992094863</v>
      </c>
    </row>
    <row r="30" spans="1:17" ht="15.75">
      <c r="A30" s="36" t="s">
        <v>45</v>
      </c>
      <c r="B30" s="22">
        <v>242</v>
      </c>
      <c r="C30" s="22">
        <v>382</v>
      </c>
      <c r="D30" s="21">
        <f t="shared" si="4"/>
        <v>126.6</v>
      </c>
      <c r="E30" s="22"/>
      <c r="F30" s="22">
        <v>116.6</v>
      </c>
      <c r="G30" s="22"/>
      <c r="H30" s="22"/>
      <c r="I30" s="22"/>
      <c r="J30" s="22"/>
      <c r="K30" s="22"/>
      <c r="L30" s="22"/>
      <c r="M30" s="22"/>
      <c r="N30" s="22">
        <v>10</v>
      </c>
      <c r="O30" s="22"/>
      <c r="P30" s="22">
        <f t="shared" si="1"/>
        <v>-115.4</v>
      </c>
      <c r="Q30" s="42">
        <f t="shared" si="2"/>
        <v>33.1413612565445</v>
      </c>
    </row>
    <row r="31" spans="1:17" ht="15.75">
      <c r="A31" s="37" t="s">
        <v>60</v>
      </c>
      <c r="B31" s="32">
        <v>98</v>
      </c>
      <c r="C31" s="32">
        <v>431</v>
      </c>
      <c r="D31" s="21">
        <f t="shared" si="4"/>
        <v>178</v>
      </c>
      <c r="E31" s="32"/>
      <c r="F31" s="32">
        <f>F27-F29-F30</f>
        <v>66.6</v>
      </c>
      <c r="G31" s="32"/>
      <c r="H31" s="32"/>
      <c r="I31" s="32"/>
      <c r="J31" s="32">
        <v>7</v>
      </c>
      <c r="K31" s="32"/>
      <c r="L31" s="32">
        <v>74.4</v>
      </c>
      <c r="M31" s="32"/>
      <c r="N31" s="32">
        <v>30</v>
      </c>
      <c r="O31" s="32"/>
      <c r="P31" s="32">
        <f t="shared" si="1"/>
        <v>80</v>
      </c>
      <c r="Q31" s="44">
        <f t="shared" si="2"/>
        <v>41.29930394431555</v>
      </c>
    </row>
    <row r="32" spans="1:17" ht="15.75">
      <c r="A32" s="33" t="s">
        <v>61</v>
      </c>
      <c r="B32" s="33"/>
      <c r="C32" s="34">
        <v>52</v>
      </c>
      <c r="D32" s="68">
        <f t="shared" si="4"/>
        <v>80.8</v>
      </c>
      <c r="E32" s="33"/>
      <c r="F32" s="34"/>
      <c r="G32" s="33"/>
      <c r="H32" s="33"/>
      <c r="I32" s="33"/>
      <c r="J32" s="33"/>
      <c r="K32" s="33"/>
      <c r="L32" s="33">
        <v>80.8</v>
      </c>
      <c r="M32" s="33"/>
      <c r="N32" s="33"/>
      <c r="O32" s="33"/>
      <c r="P32" s="35"/>
      <c r="Q32" s="33"/>
    </row>
  </sheetData>
  <sheetProtection/>
  <mergeCells count="21">
    <mergeCell ref="N7:N8"/>
    <mergeCell ref="G7:G8"/>
    <mergeCell ref="H7:H8"/>
    <mergeCell ref="P6:P8"/>
    <mergeCell ref="Q6:Q8"/>
    <mergeCell ref="I7:I8"/>
    <mergeCell ref="O7:O8"/>
    <mergeCell ref="J7:J8"/>
    <mergeCell ref="K7:K8"/>
    <mergeCell ref="L7:L8"/>
    <mergeCell ref="M7:M8"/>
    <mergeCell ref="A3:Q3"/>
    <mergeCell ref="A2:Q2"/>
    <mergeCell ref="O4:P4"/>
    <mergeCell ref="A6:A8"/>
    <mergeCell ref="B6:B8"/>
    <mergeCell ref="C6:C8"/>
    <mergeCell ref="D6:D8"/>
    <mergeCell ref="E6:O6"/>
    <mergeCell ref="E7:E8"/>
    <mergeCell ref="F7:F8"/>
  </mergeCells>
  <printOptions/>
  <pageMargins left="0.1968503937007874" right="0.17" top="0.5905511811023623" bottom="0.15748031496062992" header="0.5905511811023623" footer="0.1574803149606299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23">
      <selection activeCell="E19" sqref="E19"/>
    </sheetView>
  </sheetViews>
  <sheetFormatPr defaultColWidth="9.140625" defaultRowHeight="15"/>
  <cols>
    <col min="1" max="1" width="19.140625" style="1" customWidth="1"/>
    <col min="2" max="2" width="10.140625" style="1" customWidth="1"/>
    <col min="3" max="3" width="9.57421875" style="1" customWidth="1"/>
    <col min="4" max="4" width="7.57421875" style="1" customWidth="1"/>
    <col min="5" max="5" width="6.7109375" style="2" customWidth="1"/>
    <col min="6" max="6" width="6.8515625" style="1" customWidth="1"/>
    <col min="7" max="7" width="7.140625" style="1" customWidth="1"/>
    <col min="8" max="8" width="7.00390625" style="1" customWidth="1"/>
    <col min="9" max="9" width="7.28125" style="1" customWidth="1"/>
    <col min="10" max="10" width="7.00390625" style="1" customWidth="1"/>
    <col min="11" max="11" width="6.28125" style="1" customWidth="1"/>
    <col min="12" max="12" width="6.421875" style="1" customWidth="1"/>
    <col min="13" max="13" width="7.00390625" style="1" customWidth="1"/>
    <col min="14" max="14" width="6.8515625" style="1" customWidth="1"/>
    <col min="15" max="15" width="8.7109375" style="1" customWidth="1"/>
    <col min="16" max="16384" width="9.00390625" style="1" customWidth="1"/>
  </cols>
  <sheetData>
    <row r="1" spans="1:15" ht="16.5">
      <c r="A1" s="7" t="s">
        <v>40</v>
      </c>
      <c r="B1" s="7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9"/>
    </row>
    <row r="2" spans="1:15" ht="16.5">
      <c r="A2" s="76" t="s">
        <v>47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9" ht="16.5">
      <c r="A3" s="75" t="s">
        <v>38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8"/>
      <c r="Q3" s="8"/>
      <c r="R3" s="8"/>
      <c r="S3" s="8"/>
    </row>
    <row r="4" spans="1:19" ht="16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5" t="s">
        <v>39</v>
      </c>
      <c r="N4" s="75"/>
      <c r="O4" s="5"/>
      <c r="P4" s="5"/>
      <c r="Q4" s="5"/>
      <c r="R4" s="5"/>
      <c r="S4" s="5"/>
    </row>
    <row r="5" spans="1:19" ht="16.5">
      <c r="A5" s="93" t="s">
        <v>35</v>
      </c>
      <c r="B5" s="86" t="s">
        <v>66</v>
      </c>
      <c r="C5" s="86" t="s">
        <v>67</v>
      </c>
      <c r="D5" s="95" t="s">
        <v>36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6" t="s">
        <v>65</v>
      </c>
      <c r="P5" s="5"/>
      <c r="S5" s="5"/>
    </row>
    <row r="6" spans="1:15" s="3" customFormat="1" ht="16.5">
      <c r="A6" s="93"/>
      <c r="B6" s="93"/>
      <c r="C6" s="93"/>
      <c r="D6" s="86" t="s">
        <v>0</v>
      </c>
      <c r="E6" s="86" t="s">
        <v>1</v>
      </c>
      <c r="F6" s="86" t="s">
        <v>2</v>
      </c>
      <c r="G6" s="86" t="s">
        <v>3</v>
      </c>
      <c r="H6" s="86" t="s">
        <v>4</v>
      </c>
      <c r="I6" s="86" t="s">
        <v>5</v>
      </c>
      <c r="J6" s="86" t="s">
        <v>6</v>
      </c>
      <c r="K6" s="86" t="s">
        <v>7</v>
      </c>
      <c r="L6" s="86" t="s">
        <v>8</v>
      </c>
      <c r="M6" s="86" t="s">
        <v>9</v>
      </c>
      <c r="N6" s="86" t="s">
        <v>10</v>
      </c>
      <c r="O6" s="97"/>
    </row>
    <row r="7" spans="1:15" s="3" customFormat="1" ht="16.5">
      <c r="A7" s="93"/>
      <c r="B7" s="93"/>
      <c r="C7" s="93"/>
      <c r="D7" s="86"/>
      <c r="E7" s="86"/>
      <c r="F7" s="86"/>
      <c r="G7" s="86"/>
      <c r="H7" s="93"/>
      <c r="I7" s="93"/>
      <c r="J7" s="93"/>
      <c r="K7" s="93"/>
      <c r="L7" s="93"/>
      <c r="M7" s="93"/>
      <c r="N7" s="93"/>
      <c r="O7" s="97"/>
    </row>
    <row r="8" spans="1:15" s="3" customFormat="1" ht="21.75" customHeight="1">
      <c r="A8" s="17" t="s">
        <v>42</v>
      </c>
      <c r="B8" s="30">
        <f>B9+B17+B18+B19+B20+B21+B22+B23+B24</f>
        <v>53420.6</v>
      </c>
      <c r="C8" s="30">
        <f>C9+C17+C18+C19+C20+C21+C22+C23+C24</f>
        <v>59283.43</v>
      </c>
      <c r="D8" s="30">
        <f>D9+D17+D18+D19+D20+D21+D22+D23+D24</f>
        <v>1418.93</v>
      </c>
      <c r="E8" s="30">
        <f aca="true" t="shared" si="0" ref="E8:N8">E9+E17+E18+E19+E20+E21+E22+E23+E24</f>
        <v>7874</v>
      </c>
      <c r="F8" s="30">
        <f t="shared" si="0"/>
        <v>5938.5</v>
      </c>
      <c r="G8" s="30">
        <f t="shared" si="0"/>
        <v>8617</v>
      </c>
      <c r="H8" s="30">
        <f t="shared" si="0"/>
        <v>8270</v>
      </c>
      <c r="I8" s="30">
        <f t="shared" si="0"/>
        <v>1301</v>
      </c>
      <c r="J8" s="30">
        <f t="shared" si="0"/>
        <v>6652</v>
      </c>
      <c r="K8" s="30">
        <f t="shared" si="0"/>
        <v>4980</v>
      </c>
      <c r="L8" s="30">
        <f t="shared" si="0"/>
        <v>2567</v>
      </c>
      <c r="M8" s="30">
        <f t="shared" si="0"/>
        <v>8895</v>
      </c>
      <c r="N8" s="30">
        <f t="shared" si="0"/>
        <v>2770</v>
      </c>
      <c r="O8" s="18">
        <f>C8-B8</f>
        <v>5862.830000000002</v>
      </c>
    </row>
    <row r="9" spans="1:15" s="3" customFormat="1" ht="16.5">
      <c r="A9" s="36" t="s">
        <v>11</v>
      </c>
      <c r="B9" s="39">
        <v>40590.3</v>
      </c>
      <c r="C9" s="23">
        <f>SUM(D9:N9)</f>
        <v>42908.43</v>
      </c>
      <c r="D9" s="60">
        <v>1075.93</v>
      </c>
      <c r="E9" s="22">
        <v>5800</v>
      </c>
      <c r="F9" s="22">
        <v>4854.5</v>
      </c>
      <c r="G9" s="22">
        <v>7500</v>
      </c>
      <c r="H9" s="22">
        <v>6900</v>
      </c>
      <c r="I9" s="22">
        <v>1006</v>
      </c>
      <c r="J9" s="22">
        <v>5168</v>
      </c>
      <c r="K9" s="22">
        <v>3660</v>
      </c>
      <c r="L9" s="22">
        <v>944</v>
      </c>
      <c r="M9" s="22">
        <v>5500</v>
      </c>
      <c r="N9" s="22">
        <v>500</v>
      </c>
      <c r="O9" s="22">
        <f aca="true" t="shared" si="1" ref="O9:O30">C9-B9</f>
        <v>2318.1299999999974</v>
      </c>
    </row>
    <row r="10" spans="1:15" s="4" customFormat="1" ht="16.5">
      <c r="A10" s="25" t="s">
        <v>12</v>
      </c>
      <c r="B10" s="39"/>
      <c r="C10" s="66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s="4" customFormat="1" ht="16.5">
      <c r="A11" s="25" t="s">
        <v>24</v>
      </c>
      <c r="B11" s="39">
        <v>13323.3</v>
      </c>
      <c r="C11" s="23">
        <f>SUM(D11:N11)</f>
        <v>8884.4</v>
      </c>
      <c r="D11" s="22">
        <v>896</v>
      </c>
      <c r="E11" s="28">
        <v>3576</v>
      </c>
      <c r="F11" s="22">
        <v>506.4</v>
      </c>
      <c r="G11" s="22">
        <v>600</v>
      </c>
      <c r="H11" s="22">
        <v>0</v>
      </c>
      <c r="I11" s="22">
        <v>100</v>
      </c>
      <c r="J11" s="28">
        <v>2086</v>
      </c>
      <c r="K11" s="22">
        <v>0</v>
      </c>
      <c r="L11" s="61">
        <v>0</v>
      </c>
      <c r="M11" s="54">
        <v>1000</v>
      </c>
      <c r="N11" s="22">
        <v>120</v>
      </c>
      <c r="O11" s="22">
        <f t="shared" si="1"/>
        <v>-4438.9</v>
      </c>
    </row>
    <row r="12" spans="1:15" s="4" customFormat="1" ht="16.5">
      <c r="A12" s="25" t="s">
        <v>25</v>
      </c>
      <c r="B12" s="39">
        <f>B9-B11</f>
        <v>27267.000000000004</v>
      </c>
      <c r="C12" s="23">
        <f aca="true" t="shared" si="2" ref="C12:C24">SUM(D12:N12)</f>
        <v>34024.1</v>
      </c>
      <c r="D12" s="22">
        <v>180</v>
      </c>
      <c r="E12" s="28">
        <v>2224</v>
      </c>
      <c r="F12" s="22">
        <f>F9-F11</f>
        <v>4348.1</v>
      </c>
      <c r="G12" s="29">
        <v>6900</v>
      </c>
      <c r="H12" s="28">
        <v>6900</v>
      </c>
      <c r="I12" s="22">
        <v>906</v>
      </c>
      <c r="J12" s="28">
        <v>3082</v>
      </c>
      <c r="K12" s="22">
        <v>3660</v>
      </c>
      <c r="L12" s="61">
        <v>944</v>
      </c>
      <c r="M12" s="54">
        <v>4500</v>
      </c>
      <c r="N12" s="22">
        <v>380</v>
      </c>
      <c r="O12" s="22">
        <f t="shared" si="1"/>
        <v>6757.099999999995</v>
      </c>
    </row>
    <row r="13" spans="1:15" s="4" customFormat="1" ht="16.5" hidden="1">
      <c r="A13" s="25" t="s">
        <v>13</v>
      </c>
      <c r="B13" s="53"/>
      <c r="C13" s="23">
        <f t="shared" si="2"/>
        <v>0</v>
      </c>
      <c r="D13" s="22"/>
      <c r="E13" s="26"/>
      <c r="F13" s="22"/>
      <c r="G13" s="22"/>
      <c r="H13" s="22"/>
      <c r="I13" s="22"/>
      <c r="J13" s="22"/>
      <c r="K13" s="22"/>
      <c r="L13" s="22"/>
      <c r="M13" s="22"/>
      <c r="N13" s="22"/>
      <c r="O13" s="22">
        <f t="shared" si="1"/>
        <v>0</v>
      </c>
    </row>
    <row r="14" spans="1:15" s="4" customFormat="1" ht="16.5">
      <c r="A14" s="25" t="s">
        <v>26</v>
      </c>
      <c r="B14" s="22">
        <v>4473.1</v>
      </c>
      <c r="C14" s="23">
        <f t="shared" si="2"/>
        <v>5107.6</v>
      </c>
      <c r="D14" s="60">
        <v>745</v>
      </c>
      <c r="E14" s="26"/>
      <c r="F14" s="22">
        <v>1750</v>
      </c>
      <c r="G14" s="29">
        <v>70</v>
      </c>
      <c r="H14" s="28">
        <v>100</v>
      </c>
      <c r="I14" s="22">
        <v>750</v>
      </c>
      <c r="J14" s="22">
        <v>200</v>
      </c>
      <c r="K14" s="22">
        <v>1000</v>
      </c>
      <c r="L14" s="62">
        <v>192.6</v>
      </c>
      <c r="M14" s="22"/>
      <c r="N14" s="22">
        <v>300</v>
      </c>
      <c r="O14" s="22">
        <f t="shared" si="1"/>
        <v>634.5</v>
      </c>
    </row>
    <row r="15" spans="1:15" s="4" customFormat="1" ht="16.5">
      <c r="A15" s="25" t="s">
        <v>27</v>
      </c>
      <c r="B15" s="53">
        <v>879.6</v>
      </c>
      <c r="C15" s="23">
        <f t="shared" si="2"/>
        <v>1189</v>
      </c>
      <c r="D15" s="55"/>
      <c r="E15" s="27">
        <v>4</v>
      </c>
      <c r="F15" s="39">
        <v>50.3</v>
      </c>
      <c r="G15" s="56"/>
      <c r="H15" s="22"/>
      <c r="I15" s="22">
        <v>511</v>
      </c>
      <c r="J15" s="22"/>
      <c r="K15" s="39">
        <v>176.1</v>
      </c>
      <c r="L15" s="69">
        <v>192.6</v>
      </c>
      <c r="M15" s="22"/>
      <c r="N15" s="22">
        <v>255</v>
      </c>
      <c r="O15" s="22">
        <f t="shared" si="1"/>
        <v>309.4</v>
      </c>
    </row>
    <row r="16" spans="1:15" s="4" customFormat="1" ht="16.5">
      <c r="A16" s="25" t="s">
        <v>28</v>
      </c>
      <c r="B16" s="53">
        <v>504.73</v>
      </c>
      <c r="C16" s="23">
        <f t="shared" si="2"/>
        <v>260</v>
      </c>
      <c r="D16" s="60"/>
      <c r="E16" s="27"/>
      <c r="F16" s="22"/>
      <c r="G16" s="29">
        <v>160</v>
      </c>
      <c r="H16" s="22">
        <v>100</v>
      </c>
      <c r="I16" s="22"/>
      <c r="J16" s="22"/>
      <c r="K16" s="22"/>
      <c r="L16" s="22"/>
      <c r="M16" s="22"/>
      <c r="N16" s="22"/>
      <c r="O16" s="22">
        <f t="shared" si="1"/>
        <v>-244.73000000000002</v>
      </c>
    </row>
    <row r="17" spans="1:15" s="4" customFormat="1" ht="16.5">
      <c r="A17" s="36" t="s">
        <v>14</v>
      </c>
      <c r="B17" s="57">
        <v>3089.8</v>
      </c>
      <c r="C17" s="23">
        <f t="shared" si="2"/>
        <v>3779</v>
      </c>
      <c r="D17" s="60">
        <v>23</v>
      </c>
      <c r="E17" s="27">
        <v>460</v>
      </c>
      <c r="F17" s="22">
        <v>270</v>
      </c>
      <c r="G17" s="29">
        <v>200</v>
      </c>
      <c r="H17" s="28">
        <v>550</v>
      </c>
      <c r="I17" s="22">
        <v>150</v>
      </c>
      <c r="J17" s="28">
        <v>691</v>
      </c>
      <c r="K17" s="27">
        <v>750</v>
      </c>
      <c r="L17" s="62">
        <v>5</v>
      </c>
      <c r="M17" s="54">
        <v>630</v>
      </c>
      <c r="N17" s="22">
        <v>50</v>
      </c>
      <c r="O17" s="22">
        <f t="shared" si="1"/>
        <v>689.1999999999998</v>
      </c>
    </row>
    <row r="18" spans="1:15" s="4" customFormat="1" ht="16.5">
      <c r="A18" s="36" t="s">
        <v>15</v>
      </c>
      <c r="B18" s="57">
        <v>1647.7</v>
      </c>
      <c r="C18" s="23">
        <f t="shared" si="2"/>
        <v>1472</v>
      </c>
      <c r="D18" s="60">
        <v>21</v>
      </c>
      <c r="E18" s="27">
        <v>530</v>
      </c>
      <c r="F18" s="22">
        <v>50</v>
      </c>
      <c r="G18" s="29">
        <v>70</v>
      </c>
      <c r="H18" s="22">
        <v>20</v>
      </c>
      <c r="I18" s="22">
        <v>120</v>
      </c>
      <c r="J18" s="28">
        <v>273</v>
      </c>
      <c r="K18" s="27">
        <v>60</v>
      </c>
      <c r="L18" s="62">
        <v>8</v>
      </c>
      <c r="M18" s="54">
        <v>250</v>
      </c>
      <c r="N18" s="29">
        <v>70</v>
      </c>
      <c r="O18" s="22">
        <f t="shared" si="1"/>
        <v>-175.70000000000005</v>
      </c>
    </row>
    <row r="19" spans="1:15" s="4" customFormat="1" ht="16.5">
      <c r="A19" s="36" t="s">
        <v>16</v>
      </c>
      <c r="B19" s="57">
        <v>56.7</v>
      </c>
      <c r="C19" s="23">
        <f t="shared" si="2"/>
        <v>80</v>
      </c>
      <c r="D19" s="22"/>
      <c r="E19" s="26"/>
      <c r="F19" s="22"/>
      <c r="G19" s="29">
        <v>10</v>
      </c>
      <c r="H19" s="28">
        <v>70</v>
      </c>
      <c r="I19" s="22"/>
      <c r="J19" s="22"/>
      <c r="K19" s="22"/>
      <c r="L19" s="22"/>
      <c r="M19" s="22"/>
      <c r="N19" s="29"/>
      <c r="O19" s="22">
        <f t="shared" si="1"/>
        <v>23.299999999999997</v>
      </c>
    </row>
    <row r="20" spans="1:15" s="4" customFormat="1" ht="16.5">
      <c r="A20" s="36" t="s">
        <v>19</v>
      </c>
      <c r="B20" s="57">
        <v>2241.2</v>
      </c>
      <c r="C20" s="23">
        <f t="shared" si="2"/>
        <v>2168</v>
      </c>
      <c r="D20" s="22"/>
      <c r="E20" s="28">
        <v>460</v>
      </c>
      <c r="F20" s="22">
        <v>60</v>
      </c>
      <c r="G20" s="29">
        <v>98</v>
      </c>
      <c r="H20" s="22">
        <v>150</v>
      </c>
      <c r="I20" s="22"/>
      <c r="J20" s="22"/>
      <c r="K20" s="22">
        <v>10</v>
      </c>
      <c r="L20" s="22">
        <v>10</v>
      </c>
      <c r="M20" s="54">
        <v>1350</v>
      </c>
      <c r="N20" s="29">
        <v>30</v>
      </c>
      <c r="O20" s="22">
        <f t="shared" si="1"/>
        <v>-73.19999999999982</v>
      </c>
    </row>
    <row r="21" spans="1:15" s="4" customFormat="1" ht="16.5">
      <c r="A21" s="36" t="s">
        <v>51</v>
      </c>
      <c r="B21" s="57">
        <v>4153.7</v>
      </c>
      <c r="C21" s="23">
        <f t="shared" si="2"/>
        <v>4581</v>
      </c>
      <c r="D21" s="60">
        <v>220</v>
      </c>
      <c r="E21" s="28">
        <v>624</v>
      </c>
      <c r="F21" s="22">
        <v>537</v>
      </c>
      <c r="G21" s="29">
        <v>700</v>
      </c>
      <c r="H21" s="28">
        <v>450</v>
      </c>
      <c r="I21" s="22"/>
      <c r="J21" s="28">
        <v>350</v>
      </c>
      <c r="K21" s="27">
        <v>450</v>
      </c>
      <c r="L21" s="62"/>
      <c r="M21" s="54">
        <v>1100</v>
      </c>
      <c r="N21" s="29">
        <v>150</v>
      </c>
      <c r="O21" s="22">
        <f t="shared" si="1"/>
        <v>427.3000000000002</v>
      </c>
    </row>
    <row r="22" spans="1:15" s="4" customFormat="1" ht="16.5">
      <c r="A22" s="36" t="s">
        <v>23</v>
      </c>
      <c r="B22" s="57">
        <v>776.9</v>
      </c>
      <c r="C22" s="23">
        <f t="shared" si="2"/>
        <v>897</v>
      </c>
      <c r="D22" s="22">
        <v>11</v>
      </c>
      <c r="E22" s="26"/>
      <c r="F22" s="22">
        <v>167</v>
      </c>
      <c r="G22" s="29">
        <v>39</v>
      </c>
      <c r="H22" s="28">
        <v>50</v>
      </c>
      <c r="I22" s="22">
        <v>25</v>
      </c>
      <c r="J22" s="28">
        <v>20</v>
      </c>
      <c r="K22" s="27">
        <v>50</v>
      </c>
      <c r="L22" s="62">
        <v>400</v>
      </c>
      <c r="M22" s="54">
        <v>65</v>
      </c>
      <c r="N22" s="29">
        <v>70</v>
      </c>
      <c r="O22" s="22">
        <f t="shared" si="1"/>
        <v>120.10000000000002</v>
      </c>
    </row>
    <row r="23" spans="1:15" s="4" customFormat="1" ht="16.5">
      <c r="A23" s="36" t="s">
        <v>48</v>
      </c>
      <c r="B23" s="57">
        <v>1.5</v>
      </c>
      <c r="C23" s="23">
        <f t="shared" si="2"/>
        <v>391</v>
      </c>
      <c r="D23" s="60">
        <v>61</v>
      </c>
      <c r="E23" s="26"/>
      <c r="F23" s="22"/>
      <c r="G23" s="29"/>
      <c r="H23" s="28">
        <v>80</v>
      </c>
      <c r="I23" s="22"/>
      <c r="J23" s="28"/>
      <c r="K23" s="27"/>
      <c r="L23" s="62">
        <v>200</v>
      </c>
      <c r="M23" s="54"/>
      <c r="N23" s="29">
        <v>50</v>
      </c>
      <c r="O23" s="22">
        <f t="shared" si="1"/>
        <v>389.5</v>
      </c>
    </row>
    <row r="24" spans="1:15" s="4" customFormat="1" ht="16.5">
      <c r="A24" s="38" t="s">
        <v>53</v>
      </c>
      <c r="B24" s="45">
        <v>862.8</v>
      </c>
      <c r="C24" s="46">
        <f t="shared" si="2"/>
        <v>3007</v>
      </c>
      <c r="D24" s="63">
        <v>7</v>
      </c>
      <c r="E24" s="64"/>
      <c r="F24" s="20"/>
      <c r="G24" s="48"/>
      <c r="H24" s="49"/>
      <c r="I24" s="20"/>
      <c r="J24" s="49">
        <v>150</v>
      </c>
      <c r="K24" s="20"/>
      <c r="L24" s="51">
        <v>1000</v>
      </c>
      <c r="M24" s="52"/>
      <c r="N24" s="48">
        <v>1850</v>
      </c>
      <c r="O24" s="32">
        <f>C24-B24</f>
        <v>2144.2</v>
      </c>
    </row>
    <row r="25" spans="1:15" s="4" customFormat="1" ht="31.5">
      <c r="A25" s="17" t="s">
        <v>41</v>
      </c>
      <c r="B25" s="65">
        <v>2263.6</v>
      </c>
      <c r="C25" s="30">
        <f>SUM(D25:N25)</f>
        <v>3258</v>
      </c>
      <c r="D25" s="30"/>
      <c r="E25" s="30">
        <f>SUM(E26:E31)</f>
        <v>765</v>
      </c>
      <c r="F25" s="30">
        <f aca="true" t="shared" si="3" ref="F25:O25">SUM(F26:F31)</f>
        <v>147</v>
      </c>
      <c r="G25" s="30">
        <f t="shared" si="3"/>
        <v>0</v>
      </c>
      <c r="H25" s="30">
        <f t="shared" si="3"/>
        <v>0</v>
      </c>
      <c r="I25" s="30">
        <f t="shared" si="3"/>
        <v>160</v>
      </c>
      <c r="J25" s="30">
        <f t="shared" si="3"/>
        <v>486</v>
      </c>
      <c r="K25" s="30">
        <f t="shared" si="3"/>
        <v>350</v>
      </c>
      <c r="L25" s="30">
        <f t="shared" si="3"/>
        <v>5</v>
      </c>
      <c r="M25" s="30">
        <f t="shared" si="3"/>
        <v>1145</v>
      </c>
      <c r="N25" s="30">
        <f t="shared" si="3"/>
        <v>200</v>
      </c>
      <c r="O25" s="30">
        <f t="shared" si="3"/>
        <v>989.4</v>
      </c>
    </row>
    <row r="26" spans="1:15" s="4" customFormat="1" ht="18.75">
      <c r="A26" s="36" t="s">
        <v>17</v>
      </c>
      <c r="B26" s="58">
        <v>518.1</v>
      </c>
      <c r="C26" s="23">
        <f aca="true" t="shared" si="4" ref="C26:C31">SUM(D26:N26)</f>
        <v>1026</v>
      </c>
      <c r="D26" s="22"/>
      <c r="E26" s="27">
        <v>190</v>
      </c>
      <c r="F26" s="22">
        <v>27</v>
      </c>
      <c r="G26" s="22"/>
      <c r="H26" s="22"/>
      <c r="I26" s="22">
        <v>50</v>
      </c>
      <c r="J26" s="28">
        <v>239</v>
      </c>
      <c r="K26" s="28">
        <v>275</v>
      </c>
      <c r="L26" s="23">
        <v>5</v>
      </c>
      <c r="M26" s="59">
        <v>220</v>
      </c>
      <c r="N26" s="22">
        <v>20</v>
      </c>
      <c r="O26" s="22">
        <f t="shared" si="1"/>
        <v>507.9</v>
      </c>
    </row>
    <row r="27" spans="1:15" s="4" customFormat="1" ht="16.5">
      <c r="A27" s="36" t="s">
        <v>18</v>
      </c>
      <c r="B27" s="53">
        <v>743.7</v>
      </c>
      <c r="C27" s="23">
        <f t="shared" si="4"/>
        <v>870</v>
      </c>
      <c r="D27" s="22"/>
      <c r="E27" s="27">
        <v>275</v>
      </c>
      <c r="F27" s="22">
        <v>74</v>
      </c>
      <c r="G27" s="22"/>
      <c r="H27" s="22"/>
      <c r="I27" s="22">
        <v>100</v>
      </c>
      <c r="J27" s="28">
        <v>191</v>
      </c>
      <c r="K27" s="22">
        <v>20</v>
      </c>
      <c r="L27" s="23"/>
      <c r="M27" s="59">
        <v>160</v>
      </c>
      <c r="N27" s="22">
        <v>50</v>
      </c>
      <c r="O27" s="22">
        <f t="shared" si="1"/>
        <v>126.29999999999995</v>
      </c>
    </row>
    <row r="28" spans="1:15" s="4" customFormat="1" ht="16.5">
      <c r="A28" s="36" t="s">
        <v>43</v>
      </c>
      <c r="B28" s="53">
        <v>589.5</v>
      </c>
      <c r="C28" s="23">
        <f t="shared" si="4"/>
        <v>641</v>
      </c>
      <c r="D28" s="22"/>
      <c r="E28" s="26">
        <v>80</v>
      </c>
      <c r="F28" s="22">
        <v>8</v>
      </c>
      <c r="G28" s="22"/>
      <c r="H28" s="22"/>
      <c r="I28" s="22"/>
      <c r="J28" s="28">
        <v>23</v>
      </c>
      <c r="K28" s="22"/>
      <c r="L28" s="22"/>
      <c r="M28" s="54">
        <v>500</v>
      </c>
      <c r="N28" s="22">
        <v>30</v>
      </c>
      <c r="O28" s="22">
        <f t="shared" si="1"/>
        <v>51.5</v>
      </c>
    </row>
    <row r="29" spans="1:15" s="4" customFormat="1" ht="16.5">
      <c r="A29" s="36" t="s">
        <v>52</v>
      </c>
      <c r="B29" s="53">
        <v>387.5</v>
      </c>
      <c r="C29" s="23">
        <f t="shared" si="4"/>
        <v>629</v>
      </c>
      <c r="D29" s="22"/>
      <c r="E29" s="27">
        <v>220</v>
      </c>
      <c r="F29" s="22">
        <v>31</v>
      </c>
      <c r="G29" s="22"/>
      <c r="H29" s="22"/>
      <c r="I29" s="22"/>
      <c r="J29" s="28">
        <v>28</v>
      </c>
      <c r="K29" s="28">
        <v>50</v>
      </c>
      <c r="L29" s="22"/>
      <c r="M29" s="54">
        <v>250</v>
      </c>
      <c r="N29" s="22">
        <v>50</v>
      </c>
      <c r="O29" s="22">
        <f t="shared" si="1"/>
        <v>241.5</v>
      </c>
    </row>
    <row r="30" spans="1:15" s="4" customFormat="1" ht="16.5">
      <c r="A30" s="36" t="s">
        <v>33</v>
      </c>
      <c r="B30" s="53">
        <v>24.8</v>
      </c>
      <c r="C30" s="23">
        <f t="shared" si="4"/>
        <v>87</v>
      </c>
      <c r="D30" s="22"/>
      <c r="E30" s="27"/>
      <c r="F30" s="22">
        <v>2</v>
      </c>
      <c r="G30" s="22"/>
      <c r="H30" s="22"/>
      <c r="I30" s="22">
        <v>10</v>
      </c>
      <c r="J30" s="28">
        <v>5</v>
      </c>
      <c r="K30" s="28">
        <v>5</v>
      </c>
      <c r="L30" s="22"/>
      <c r="M30" s="54">
        <v>15</v>
      </c>
      <c r="N30" s="22">
        <v>50</v>
      </c>
      <c r="O30" s="22">
        <f t="shared" si="1"/>
        <v>62.2</v>
      </c>
    </row>
    <row r="31" spans="1:15" ht="16.5">
      <c r="A31" s="38" t="s">
        <v>54</v>
      </c>
      <c r="B31" s="47"/>
      <c r="C31" s="46">
        <f t="shared" si="4"/>
        <v>5</v>
      </c>
      <c r="D31" s="47"/>
      <c r="E31" s="47"/>
      <c r="F31" s="47">
        <v>5</v>
      </c>
      <c r="G31" s="47"/>
      <c r="H31" s="50"/>
      <c r="I31" s="50"/>
      <c r="J31" s="50"/>
      <c r="K31" s="50"/>
      <c r="L31" s="50"/>
      <c r="M31" s="50"/>
      <c r="N31" s="47"/>
      <c r="O31" s="47"/>
    </row>
    <row r="35" ht="16.5">
      <c r="C35" s="67"/>
    </row>
  </sheetData>
  <sheetProtection/>
  <mergeCells count="19">
    <mergeCell ref="M4:N4"/>
    <mergeCell ref="A3:O3"/>
    <mergeCell ref="O5:O7"/>
    <mergeCell ref="A2:O2"/>
    <mergeCell ref="D6:D7"/>
    <mergeCell ref="E6:E7"/>
    <mergeCell ref="F6:F7"/>
    <mergeCell ref="G6:G7"/>
    <mergeCell ref="H6:H7"/>
    <mergeCell ref="I6:I7"/>
    <mergeCell ref="J6:J7"/>
    <mergeCell ref="A5:A7"/>
    <mergeCell ref="B5:B7"/>
    <mergeCell ref="C5:C7"/>
    <mergeCell ref="D5:N5"/>
    <mergeCell ref="K6:K7"/>
    <mergeCell ref="L6:L7"/>
    <mergeCell ref="M6:M7"/>
    <mergeCell ref="N6:N7"/>
  </mergeCells>
  <printOptions/>
  <pageMargins left="0.2" right="0.2" top="0.57" bottom="0.75" header="0.57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H7:J23"/>
  <sheetViews>
    <sheetView zoomScalePageLayoutView="0" workbookViewId="0" topLeftCell="A1">
      <selection activeCell="H6" sqref="H6:K23"/>
    </sheetView>
  </sheetViews>
  <sheetFormatPr defaultColWidth="9.140625" defaultRowHeight="15"/>
  <sheetData>
    <row r="7" ht="16.5">
      <c r="H7" s="72"/>
    </row>
    <row r="8" ht="16.5">
      <c r="H8" s="72"/>
    </row>
    <row r="13" ht="18.75">
      <c r="H13" s="71"/>
    </row>
    <row r="15" ht="16.5">
      <c r="J15" s="73"/>
    </row>
    <row r="16" spans="8:10" ht="16.5">
      <c r="H16" s="70"/>
      <c r="J16" s="73"/>
    </row>
    <row r="17" ht="14.25">
      <c r="J17" s="70"/>
    </row>
    <row r="21" ht="18.75">
      <c r="J21" s="74"/>
    </row>
    <row r="23" ht="14.25">
      <c r="J23" s="7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03-03-1981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2017-03-02T01:08:30Z</cp:lastPrinted>
  <dcterms:created xsi:type="dcterms:W3CDTF">2016-02-17T03:43:12Z</dcterms:created>
  <dcterms:modified xsi:type="dcterms:W3CDTF">2017-03-10T06:56:23Z</dcterms:modified>
  <cp:category/>
  <cp:version/>
  <cp:contentType/>
  <cp:contentStatus/>
</cp:coreProperties>
</file>